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10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D0469E56-191D-426D-96D2-5C0F7A988245}" xr6:coauthVersionLast="46" xr6:coauthVersionMax="46" xr10:uidLastSave="{00000000-0000-0000-0000-000000000000}"/>
  <bookViews>
    <workbookView xWindow="-120" yWindow="-120" windowWidth="25440" windowHeight="15390" xr2:uid="{00000000-000D-0000-FFFF-FFFF00000000}"/>
  </bookViews>
  <sheets>
    <sheet name="Planifikimi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5" i="1" l="1"/>
  <c r="N6" i="1"/>
  <c r="N7" i="1"/>
  <c r="N8" i="1"/>
  <c r="N9" i="1"/>
  <c r="N10" i="1"/>
  <c r="N11" i="1"/>
  <c r="N12" i="1"/>
  <c r="N13" i="1"/>
  <c r="N14" i="1"/>
  <c r="N15" i="1"/>
  <c r="N4" i="1"/>
  <c r="N46" i="1"/>
  <c r="C46" i="1"/>
  <c r="D46" i="1"/>
  <c r="E46" i="1"/>
  <c r="F46" i="1"/>
  <c r="G46" i="1"/>
  <c r="H46" i="1"/>
  <c r="I46" i="1"/>
  <c r="J46" i="1"/>
  <c r="K46" i="1"/>
  <c r="L46" i="1"/>
  <c r="M46" i="1"/>
  <c r="B46" i="1"/>
  <c r="C3" i="1" l="1"/>
  <c r="D3" i="1"/>
  <c r="E3" i="1"/>
  <c r="F3" i="1"/>
  <c r="G3" i="1"/>
  <c r="H3" i="1"/>
  <c r="I3" i="1"/>
  <c r="J3" i="1"/>
  <c r="K3" i="1"/>
  <c r="L3" i="1"/>
  <c r="M3" i="1"/>
  <c r="B3" i="1"/>
  <c r="C28" i="1"/>
  <c r="D28" i="1"/>
  <c r="E28" i="1"/>
  <c r="F28" i="1"/>
  <c r="G28" i="1"/>
  <c r="H28" i="1"/>
  <c r="I28" i="1"/>
  <c r="J28" i="1"/>
  <c r="K28" i="1"/>
  <c r="L28" i="1"/>
  <c r="M28" i="1"/>
  <c r="B28" i="1"/>
  <c r="B12" i="1"/>
  <c r="B11" i="1"/>
  <c r="C36" i="1"/>
  <c r="C32" i="1" s="1"/>
  <c r="D36" i="1"/>
  <c r="E36" i="1"/>
  <c r="E32" i="1" s="1"/>
  <c r="F36" i="1"/>
  <c r="F32" i="1" s="1"/>
  <c r="G36" i="1"/>
  <c r="G32" i="1" s="1"/>
  <c r="H36" i="1"/>
  <c r="H32" i="1" s="1"/>
  <c r="I36" i="1"/>
  <c r="I32" i="1" s="1"/>
  <c r="J36" i="1"/>
  <c r="J32" i="1" s="1"/>
  <c r="K36" i="1"/>
  <c r="L36" i="1"/>
  <c r="L32" i="1" s="1"/>
  <c r="M36" i="1"/>
  <c r="M32" i="1" s="1"/>
  <c r="B36" i="1"/>
  <c r="C27" i="1"/>
  <c r="D27" i="1"/>
  <c r="E27" i="1"/>
  <c r="F27" i="1"/>
  <c r="G27" i="1"/>
  <c r="H27" i="1"/>
  <c r="I27" i="1"/>
  <c r="J27" i="1"/>
  <c r="K27" i="1"/>
  <c r="L27" i="1"/>
  <c r="M27" i="1"/>
  <c r="B27" i="1"/>
  <c r="F22" i="1"/>
  <c r="G22" i="1"/>
  <c r="H22" i="1"/>
  <c r="I22" i="1"/>
  <c r="J22" i="1"/>
  <c r="K22" i="1"/>
  <c r="L22" i="1"/>
  <c r="M22" i="1"/>
  <c r="E22" i="1"/>
  <c r="C22" i="1"/>
  <c r="D22" i="1"/>
  <c r="B22" i="1"/>
  <c r="J17" i="1"/>
  <c r="K17" i="1"/>
  <c r="L17" i="1"/>
  <c r="C42" i="1"/>
  <c r="D42" i="1"/>
  <c r="E42" i="1"/>
  <c r="F42" i="1"/>
  <c r="G42" i="1"/>
  <c r="H42" i="1"/>
  <c r="I42" i="1"/>
  <c r="J42" i="1"/>
  <c r="K42" i="1"/>
  <c r="L42" i="1"/>
  <c r="M42" i="1"/>
  <c r="B42" i="1"/>
  <c r="K32" i="1"/>
  <c r="D32" i="1"/>
  <c r="B32" i="1"/>
  <c r="C17" i="1"/>
  <c r="D17" i="1"/>
  <c r="E17" i="1"/>
  <c r="F17" i="1"/>
  <c r="G17" i="1"/>
  <c r="H17" i="1"/>
  <c r="I17" i="1"/>
  <c r="M17" i="1"/>
  <c r="B17" i="1"/>
  <c r="F21" i="1" l="1"/>
  <c r="F16" i="1" s="1"/>
  <c r="N42" i="1"/>
  <c r="M21" i="1"/>
  <c r="G21" i="1"/>
  <c r="G16" i="1" s="1"/>
  <c r="B21" i="1"/>
  <c r="K21" i="1"/>
  <c r="K16" i="1" s="1"/>
  <c r="C21" i="1"/>
  <c r="C16" i="1" s="1"/>
  <c r="E21" i="1"/>
  <c r="E16" i="1" s="1"/>
  <c r="H21" i="1"/>
  <c r="H16" i="1" s="1"/>
  <c r="I21" i="1"/>
  <c r="I16" i="1" s="1"/>
  <c r="N32" i="1"/>
  <c r="L21" i="1"/>
  <c r="L16" i="1" s="1"/>
  <c r="D21" i="1"/>
  <c r="D16" i="1" s="1"/>
  <c r="J21" i="1"/>
  <c r="J16" i="1" s="1"/>
  <c r="M16" i="1"/>
  <c r="N17" i="1"/>
  <c r="N21" i="1" l="1"/>
  <c r="B16" i="1" l="1"/>
  <c r="N16" i="1" l="1"/>
  <c r="N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A3" authorId="0" shapeId="0" xr:uid="{286EF516-EEA2-4700-9538-D214945833B3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I jane referuar vitit 2022
</t>
        </r>
      </text>
    </comment>
  </commentList>
</comments>
</file>

<file path=xl/sharedStrings.xml><?xml version="1.0" encoding="utf-8"?>
<sst xmlns="http://schemas.openxmlformats.org/spreadsheetml/2006/main" count="54" uniqueCount="54">
  <si>
    <t>Janar</t>
  </si>
  <si>
    <t>Shkurt</t>
  </si>
  <si>
    <t>Mars</t>
  </si>
  <si>
    <t>Prill</t>
  </si>
  <si>
    <t>Maj</t>
  </si>
  <si>
    <t>Qershor</t>
  </si>
  <si>
    <t>Korrik</t>
  </si>
  <si>
    <t>Gusht</t>
  </si>
  <si>
    <t>Shtator</t>
  </si>
  <si>
    <t>Tetor</t>
  </si>
  <si>
    <t>Nentor</t>
  </si>
  <si>
    <t>Dhjetor</t>
  </si>
  <si>
    <t>TV KABLLOR</t>
  </si>
  <si>
    <t>TV</t>
  </si>
  <si>
    <t>QKK</t>
  </si>
  <si>
    <t>SUBJEKTE AKOMODUESE - Hotel</t>
  </si>
  <si>
    <t>SUBJEKTE AKOMODUESE - Bar</t>
  </si>
  <si>
    <t>Bar restorant</t>
  </si>
  <si>
    <t>Radio</t>
  </si>
  <si>
    <t>Arkivi</t>
  </si>
  <si>
    <t>Njesi Tregetare</t>
  </si>
  <si>
    <t>Evente Live</t>
  </si>
  <si>
    <t>Personeli</t>
  </si>
  <si>
    <t>SHPENZIMET</t>
  </si>
  <si>
    <t>Pagat</t>
  </si>
  <si>
    <t>Sigurimet</t>
  </si>
  <si>
    <t>Shpenzime Zyre</t>
  </si>
  <si>
    <t>Qera</t>
  </si>
  <si>
    <t>uje + Energji</t>
  </si>
  <si>
    <t>Pritje percjellje</t>
  </si>
  <si>
    <t>Kancelari</t>
  </si>
  <si>
    <t>Mirembajtje zyre</t>
  </si>
  <si>
    <t>Shpenzime te tjera</t>
  </si>
  <si>
    <t>Internet</t>
  </si>
  <si>
    <t>Telefona</t>
  </si>
  <si>
    <t>Shpenzime taksa</t>
  </si>
  <si>
    <t>Taksa vendore</t>
  </si>
  <si>
    <t>Sherbime Bankare</t>
  </si>
  <si>
    <t>Shpenzime Postare</t>
  </si>
  <si>
    <t>Sherbime Financiare</t>
  </si>
  <si>
    <t>Vjetore</t>
  </si>
  <si>
    <t>Column1</t>
  </si>
  <si>
    <t>Fiskalizimi (Programi + Certifikata)</t>
  </si>
  <si>
    <t>Qera e prapambetur</t>
  </si>
  <si>
    <t>Auditim Ligjor</t>
  </si>
  <si>
    <t>WEB + host</t>
  </si>
  <si>
    <t>Materiale te ndryshme</t>
  </si>
  <si>
    <t>Palester</t>
  </si>
  <si>
    <t>Shtese per vitin 2023 -- 8.42 %</t>
  </si>
  <si>
    <t>TE ARDHURAT (referuar vitit 2022ME NJE SHTESE 8.42 %)</t>
  </si>
  <si>
    <t>Avokat (PA PERFSHIRE)</t>
  </si>
  <si>
    <t>Shpenzime gjyqesore (PA PERFSHIRE)</t>
  </si>
  <si>
    <t>Ekspertiza (PA PERFSHIRE)</t>
  </si>
  <si>
    <t>ARKETIMET DUHET TE JENE (ME TVSH)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</si>
</sst>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3" formatCode="_(* #,##0.00_);_(* \(#,##0.00\);_(* &quot;-&quot;??_);_(@_)"/>
    <numFmt numFmtId="164" formatCode="_(* #,##0_);_(* \(#,##0\);_(* &quot;-&quot;??_);_(@_)"/>
    <numFmt numFmtId="166" formatCode="0.00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2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7">
    <xf numFmtId="0" fontId="0" fillId="0" borderId="0" xfId="0"/>
    <xf numFmtId="164" fontId="2" fillId="0" borderId="0" xfId="1" applyNumberFormat="1" applyFont="1" applyFill="1" applyBorder="1" applyAlignment="1">
      <alignment vertical="center" wrapText="1"/>
    </xf>
    <xf numFmtId="0" fontId="3" fillId="3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164" fontId="3" fillId="2" borderId="0" xfId="1" applyNumberFormat="1" applyFont="1" applyFill="1"/>
    <xf numFmtId="164" fontId="3" fillId="2" borderId="0" xfId="1" applyNumberFormat="1" applyFont="1" applyFill="1" applyAlignment="1">
      <alignment vertical="center"/>
    </xf>
    <xf numFmtId="0" fontId="4" fillId="0" borderId="0" xfId="0" applyFont="1"/>
    <xf numFmtId="164" fontId="4" fillId="0" borderId="0" xfId="1" applyNumberFormat="1" applyFont="1"/>
    <xf numFmtId="164" fontId="4" fillId="3" borderId="0" xfId="1" applyNumberFormat="1" applyFont="1" applyFill="1"/>
    <xf numFmtId="0" fontId="4" fillId="0" borderId="0" xfId="0" applyFont="1" applyAlignment="1">
      <alignment wrapText="1"/>
    </xf>
    <xf numFmtId="164" fontId="4" fillId="0" borderId="0" xfId="0" applyNumberFormat="1" applyFont="1"/>
    <xf numFmtId="0" fontId="3" fillId="0" borderId="0" xfId="0" applyFont="1"/>
    <xf numFmtId="0" fontId="3" fillId="2" borderId="0" xfId="0" applyFont="1" applyFill="1" applyAlignment="1">
      <alignment horizontal="center"/>
    </xf>
    <xf numFmtId="43" fontId="4" fillId="0" borderId="0" xfId="0" applyNumberFormat="1" applyFont="1"/>
    <xf numFmtId="166" fontId="4" fillId="0" borderId="0" xfId="2" applyNumberFormat="1" applyFont="1"/>
    <xf numFmtId="0" fontId="8" fillId="0" borderId="0" xfId="0" applyFont="1"/>
    <xf numFmtId="164" fontId="8" fillId="0" borderId="0" xfId="1" applyNumberFormat="1" applyFont="1"/>
  </cellXfs>
  <cellStyles count="3">
    <cellStyle name="Comma" xfId="1" builtinId="3"/>
    <cellStyle name="Normal" xfId="0" builtinId="0"/>
    <cellStyle name="Percent" xfId="2" builtinId="5"/>
  </cellStyles>
  <dxfs count="17">
    <dxf>
      <font>
        <strike val="0"/>
        <outline val="0"/>
        <shadow val="0"/>
        <u val="none"/>
        <vertAlign val="baseline"/>
        <color auto="1"/>
        <name val="Calibri"/>
        <family val="2"/>
        <scheme val="minor"/>
      </font>
      <numFmt numFmtId="164" formatCode="_(* #,##0_);_(* \(#,##0\);_(* &quot;-&quot;??_);_(@_)"/>
    </dxf>
    <dxf>
      <font>
        <strike val="0"/>
        <outline val="0"/>
        <shadow val="0"/>
        <u val="none"/>
        <vertAlign val="baseline"/>
        <color auto="1"/>
        <name val="Calibri"/>
        <family val="2"/>
        <scheme val="minor"/>
      </font>
      <numFmt numFmtId="164" formatCode="_(* #,##0_);_(* \(#,##0\);_(* &quot;-&quot;??_);_(@_)"/>
    </dxf>
    <dxf>
      <font>
        <strike val="0"/>
        <outline val="0"/>
        <shadow val="0"/>
        <u val="none"/>
        <vertAlign val="baseline"/>
        <color auto="1"/>
        <name val="Calibri"/>
        <family val="2"/>
        <scheme val="minor"/>
      </font>
      <numFmt numFmtId="164" formatCode="_(* #,##0_);_(* \(#,##0\);_(* &quot;-&quot;??_);_(@_)"/>
    </dxf>
    <dxf>
      <font>
        <strike val="0"/>
        <outline val="0"/>
        <shadow val="0"/>
        <u val="none"/>
        <vertAlign val="baseline"/>
        <color auto="1"/>
        <name val="Calibri"/>
        <family val="2"/>
        <scheme val="minor"/>
      </font>
      <numFmt numFmtId="164" formatCode="_(* #,##0_);_(* \(#,##0\);_(* &quot;-&quot;??_);_(@_)"/>
    </dxf>
    <dxf>
      <font>
        <strike val="0"/>
        <outline val="0"/>
        <shadow val="0"/>
        <u val="none"/>
        <vertAlign val="baseline"/>
        <color auto="1"/>
        <name val="Calibri"/>
        <family val="2"/>
        <scheme val="minor"/>
      </font>
      <numFmt numFmtId="164" formatCode="_(* #,##0_);_(* \(#,##0\);_(* &quot;-&quot;??_);_(@_)"/>
    </dxf>
    <dxf>
      <font>
        <strike val="0"/>
        <outline val="0"/>
        <shadow val="0"/>
        <u val="none"/>
        <vertAlign val="baseline"/>
        <color auto="1"/>
        <name val="Calibri"/>
        <family val="2"/>
        <scheme val="minor"/>
      </font>
      <numFmt numFmtId="164" formatCode="_(* #,##0_);_(* \(#,##0\);_(* &quot;-&quot;??_);_(@_)"/>
    </dxf>
    <dxf>
      <font>
        <strike val="0"/>
        <outline val="0"/>
        <shadow val="0"/>
        <u val="none"/>
        <vertAlign val="baseline"/>
        <color auto="1"/>
        <name val="Calibri"/>
        <family val="2"/>
        <scheme val="minor"/>
      </font>
      <numFmt numFmtId="164" formatCode="_(* #,##0_);_(* \(#,##0\);_(* &quot;-&quot;??_);_(@_)"/>
    </dxf>
    <dxf>
      <font>
        <strike val="0"/>
        <outline val="0"/>
        <shadow val="0"/>
        <u val="none"/>
        <vertAlign val="baseline"/>
        <color auto="1"/>
        <name val="Calibri"/>
        <family val="2"/>
        <scheme val="minor"/>
      </font>
      <numFmt numFmtId="164" formatCode="_(* #,##0_);_(* \(#,##0\);_(* &quot;-&quot;??_);_(@_)"/>
    </dxf>
    <dxf>
      <font>
        <strike val="0"/>
        <outline val="0"/>
        <shadow val="0"/>
        <u val="none"/>
        <vertAlign val="baseline"/>
        <color auto="1"/>
        <name val="Calibri"/>
        <family val="2"/>
        <scheme val="minor"/>
      </font>
      <numFmt numFmtId="164" formatCode="_(* #,##0_);_(* \(#,##0\);_(* &quot;-&quot;??_);_(@_)"/>
    </dxf>
    <dxf>
      <font>
        <strike val="0"/>
        <outline val="0"/>
        <shadow val="0"/>
        <u val="none"/>
        <vertAlign val="baseline"/>
        <color auto="1"/>
        <name val="Calibri"/>
        <family val="2"/>
        <scheme val="minor"/>
      </font>
      <numFmt numFmtId="164" formatCode="_(* #,##0_);_(* \(#,##0\);_(* &quot;-&quot;??_);_(@_)"/>
    </dxf>
    <dxf>
      <font>
        <strike val="0"/>
        <outline val="0"/>
        <shadow val="0"/>
        <u val="none"/>
        <vertAlign val="baseline"/>
        <color auto="1"/>
        <name val="Calibri"/>
        <family val="2"/>
        <scheme val="minor"/>
      </font>
      <numFmt numFmtId="164" formatCode="_(* #,##0_);_(* \(#,##0\);_(* &quot;-&quot;??_);_(@_)"/>
    </dxf>
    <dxf>
      <font>
        <strike val="0"/>
        <outline val="0"/>
        <shadow val="0"/>
        <u val="none"/>
        <vertAlign val="baseline"/>
        <color auto="1"/>
        <name val="Calibri"/>
        <family val="2"/>
        <scheme val="minor"/>
      </font>
      <numFmt numFmtId="164" formatCode="_(* #,##0_);_(* \(#,##0\);_(* &quot;-&quot;??_);_(@_)"/>
    </dxf>
    <dxf>
      <font>
        <strike val="0"/>
        <outline val="0"/>
        <shadow val="0"/>
        <u val="none"/>
        <vertAlign val="baseline"/>
        <color auto="1"/>
        <name val="Calibri"/>
        <family val="2"/>
        <scheme val="minor"/>
      </font>
      <numFmt numFmtId="164" formatCode="_(* #,##0_);_(* \(#,##0\);_(* &quot;-&quot;??_);_(@_)"/>
    </dxf>
    <dxf>
      <font>
        <strike val="0"/>
        <outline val="0"/>
        <shadow val="0"/>
        <u val="none"/>
        <vertAlign val="baseline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color auto="1"/>
        <name val="Calibri"/>
        <family val="2"/>
        <scheme val="minor"/>
      </font>
    </dxf>
    <dxf>
      <fill>
        <gradientFill degree="90">
          <stop position="0">
            <color theme="0"/>
          </stop>
          <stop position="1">
            <color theme="4"/>
          </stop>
        </gradientFill>
      </fill>
      <border>
        <left style="double">
          <color auto="1"/>
        </left>
        <right style="double">
          <color auto="1"/>
        </right>
        <top style="double">
          <color auto="1"/>
        </top>
        <bottom style="double">
          <color auto="1"/>
        </bottom>
        <vertical style="thin">
          <color auto="1"/>
        </vertical>
        <horizontal style="dotted">
          <color auto="1"/>
        </horizontal>
      </border>
    </dxf>
  </dxfs>
  <tableStyles count="1" defaultTableStyle="TableStyleMedium2" defaultPivotStyle="PivotStyleLight16">
    <tableStyle name="Table Style 1" pivot="0" count="1" xr9:uid="{0AEFFE3D-C44A-46F1-97D6-FEB89707A501}">
      <tableStyleElement type="wholeTable" dxfId="1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SUADA%202022/SUADA%202022/permbledhese%20shperndarje%20vjetore%20tabel%20permbledhes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tura te arketuara 2022"/>
      <sheetName val="Sheet2"/>
      <sheetName val="Sheet1"/>
      <sheetName val="fatura 2022 te palikuiduara"/>
      <sheetName val="permbledhese 2018 deri 2023"/>
    </sheetNames>
    <sheetDataSet>
      <sheetData sheetId="0">
        <row r="5">
          <cell r="T5">
            <v>321400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8263C03F-6296-4C00-BD75-08633145AC4C}" name="Table2" displayName="Table2" ref="A2:N44" totalsRowShown="0" headerRowDxfId="15" dataDxfId="14">
  <autoFilter ref="A2:N44" xr:uid="{8263C03F-6296-4C00-BD75-08633145AC4C}"/>
  <tableColumns count="14">
    <tableColumn id="1" xr3:uid="{6F6AB2A4-CC00-4212-86F3-00FEBB92B8CC}" name="Column1" dataDxfId="13"/>
    <tableColumn id="2" xr3:uid="{8C2B7239-7010-4725-8233-579B59900AD1}" name="Janar" dataDxfId="12" dataCellStyle="Comma"/>
    <tableColumn id="3" xr3:uid="{8889AC6B-B117-4E27-B152-2CB390A37CAB}" name="Shkurt" dataDxfId="11" dataCellStyle="Comma"/>
    <tableColumn id="4" xr3:uid="{DE501877-8D99-419A-AD84-BE397988501A}" name="Mars" dataDxfId="10" dataCellStyle="Comma"/>
    <tableColumn id="5" xr3:uid="{010C9FBD-C815-4247-835B-1FEF810EC10C}" name="Prill" dataDxfId="9" dataCellStyle="Comma"/>
    <tableColumn id="6" xr3:uid="{789A7AEB-BD19-4B88-A626-F87891040E9E}" name="Maj" dataDxfId="8" dataCellStyle="Comma"/>
    <tableColumn id="7" xr3:uid="{D65DB0C0-FD92-4F93-8F30-86F7A093CAB0}" name="Qershor" dataDxfId="7" dataCellStyle="Comma"/>
    <tableColumn id="8" xr3:uid="{FA9521FE-E440-4615-A3BE-B916DB3FC4EC}" name="Korrik" dataDxfId="6" dataCellStyle="Comma"/>
    <tableColumn id="9" xr3:uid="{689A8AE1-5FC4-4CAA-8585-47546F3FF141}" name="Gusht" dataDxfId="5" dataCellStyle="Comma"/>
    <tableColumn id="10" xr3:uid="{24E18A2D-8584-4494-A93B-C42FFBD7C4B4}" name="Shtator" dataDxfId="4" dataCellStyle="Comma"/>
    <tableColumn id="11" xr3:uid="{167AB636-B391-41FB-8B27-93CD9EED4D1F}" name="Tetor" dataDxfId="3" dataCellStyle="Comma"/>
    <tableColumn id="12" xr3:uid="{37E9F1C1-0EE8-43A4-A384-8AE6CA393E89}" name="Nentor" dataDxfId="2" dataCellStyle="Comma"/>
    <tableColumn id="13" xr3:uid="{C7859F96-6EB8-4010-A7EF-015EE79917EA}" name="Dhjetor" dataDxfId="1" dataCellStyle="Comma"/>
    <tableColumn id="14" xr3:uid="{5E452350-D9E6-48C8-90DB-9DC236A150E5}" name="Vjetore" dataDxfId="0" dataCellStyle="Comma"/>
  </tableColumns>
  <tableStyleInfo name="TableStyleLight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N57"/>
  <sheetViews>
    <sheetView tabSelected="1" zoomScale="80" zoomScaleNormal="80" workbookViewId="0">
      <selection activeCell="S8" sqref="S8"/>
    </sheetView>
  </sheetViews>
  <sheetFormatPr defaultRowHeight="18" customHeight="1" x14ac:dyDescent="0.25"/>
  <cols>
    <col min="1" max="1" width="58.7109375" style="6" customWidth="1"/>
    <col min="2" max="6" width="14.5703125" style="6" bestFit="1" customWidth="1"/>
    <col min="7" max="7" width="13.28515625" style="6" customWidth="1"/>
    <col min="8" max="8" width="14.5703125" style="6" bestFit="1" customWidth="1"/>
    <col min="9" max="9" width="15.7109375" style="6" customWidth="1"/>
    <col min="10" max="10" width="15" style="6" customWidth="1"/>
    <col min="11" max="11" width="12.28515625" style="6" bestFit="1" customWidth="1"/>
    <col min="12" max="12" width="11.140625" style="6" customWidth="1"/>
    <col min="13" max="13" width="13.42578125" style="6" customWidth="1"/>
    <col min="14" max="14" width="13.7109375" style="6" customWidth="1"/>
    <col min="15" max="16384" width="9.140625" style="6"/>
  </cols>
  <sheetData>
    <row r="2" spans="1:14" ht="18" customHeight="1" x14ac:dyDescent="0.25">
      <c r="A2" s="6" t="s">
        <v>41</v>
      </c>
      <c r="B2" s="6" t="s">
        <v>0</v>
      </c>
      <c r="C2" s="6" t="s">
        <v>1</v>
      </c>
      <c r="D2" s="6" t="s">
        <v>2</v>
      </c>
      <c r="E2" s="6" t="s">
        <v>3</v>
      </c>
      <c r="F2" s="6" t="s">
        <v>4</v>
      </c>
      <c r="G2" s="6" t="s">
        <v>5</v>
      </c>
      <c r="H2" s="6" t="s">
        <v>6</v>
      </c>
      <c r="I2" s="6" t="s">
        <v>7</v>
      </c>
      <c r="J2" s="6" t="s">
        <v>8</v>
      </c>
      <c r="K2" s="6" t="s">
        <v>9</v>
      </c>
      <c r="L2" s="6" t="s">
        <v>10</v>
      </c>
      <c r="M2" s="6" t="s">
        <v>11</v>
      </c>
      <c r="N2" s="6" t="s">
        <v>40</v>
      </c>
    </row>
    <row r="3" spans="1:14" s="11" customFormat="1" ht="18" customHeight="1" x14ac:dyDescent="0.25">
      <c r="A3" s="12" t="s">
        <v>49</v>
      </c>
      <c r="B3" s="4">
        <f>SUM(B4:B15)</f>
        <v>2781008.4078899999</v>
      </c>
      <c r="C3" s="4">
        <f t="shared" ref="C3:M3" si="0">SUM(C4:C15)</f>
        <v>5689542.6801899998</v>
      </c>
      <c r="D3" s="4">
        <f t="shared" si="0"/>
        <v>4418178.51841</v>
      </c>
      <c r="E3" s="4">
        <f t="shared" si="0"/>
        <v>3092467.2461700002</v>
      </c>
      <c r="F3" s="4">
        <f t="shared" si="0"/>
        <v>3864493.0713999998</v>
      </c>
      <c r="G3" s="4">
        <f t="shared" si="0"/>
        <v>2663926.7384099998</v>
      </c>
      <c r="H3" s="4">
        <f t="shared" si="0"/>
        <v>7477910.2120500002</v>
      </c>
      <c r="I3" s="4">
        <f t="shared" si="0"/>
        <v>3223554.7404299998</v>
      </c>
      <c r="J3" s="4">
        <f t="shared" si="0"/>
        <v>6295461.0281600002</v>
      </c>
      <c r="K3" s="4">
        <f t="shared" si="0"/>
        <v>339121.37222000002</v>
      </c>
      <c r="L3" s="4">
        <f t="shared" si="0"/>
        <v>583842.74815999996</v>
      </c>
      <c r="M3" s="4">
        <f t="shared" si="0"/>
        <v>13862823.986260001</v>
      </c>
      <c r="N3" s="4">
        <f>SUM(B3:M3)</f>
        <v>54292330.749750003</v>
      </c>
    </row>
    <row r="4" spans="1:14" ht="18" customHeight="1" x14ac:dyDescent="0.25">
      <c r="A4" s="1" t="s">
        <v>12</v>
      </c>
      <c r="B4" s="7">
        <v>1045833</v>
      </c>
      <c r="C4" s="7">
        <v>2309214</v>
      </c>
      <c r="D4" s="7">
        <v>3480317</v>
      </c>
      <c r="E4" s="7">
        <v>1369181</v>
      </c>
      <c r="F4" s="7">
        <v>1388377</v>
      </c>
      <c r="G4" s="7">
        <v>300000</v>
      </c>
      <c r="H4" s="7">
        <v>5650268</v>
      </c>
      <c r="I4" s="7">
        <v>125000</v>
      </c>
      <c r="J4" s="7">
        <v>4744181</v>
      </c>
      <c r="K4" s="7">
        <v>0</v>
      </c>
      <c r="L4" s="7">
        <v>0</v>
      </c>
      <c r="M4" s="7">
        <v>3200916</v>
      </c>
      <c r="N4" s="7">
        <f>SUM(Table2[[#This Row],[Janar]:[Dhjetor]])</f>
        <v>23613287</v>
      </c>
    </row>
    <row r="5" spans="1:14" ht="18" customHeight="1" x14ac:dyDescent="0.25">
      <c r="A5" s="1" t="s">
        <v>13</v>
      </c>
      <c r="B5" s="7">
        <v>95833</v>
      </c>
      <c r="C5" s="7">
        <v>1450000</v>
      </c>
      <c r="D5" s="7">
        <v>0</v>
      </c>
      <c r="E5" s="7">
        <v>106667</v>
      </c>
      <c r="F5" s="7">
        <v>25000</v>
      </c>
      <c r="G5" s="7">
        <v>400000</v>
      </c>
      <c r="H5" s="7">
        <v>0</v>
      </c>
      <c r="I5" s="7">
        <v>0</v>
      </c>
      <c r="J5" s="7">
        <v>0</v>
      </c>
      <c r="K5" s="7">
        <v>18409</v>
      </c>
      <c r="L5" s="7">
        <v>0</v>
      </c>
      <c r="M5" s="7">
        <v>7020000</v>
      </c>
      <c r="N5" s="7">
        <f>SUM(Table2[[#This Row],[Janar]:[Dhjetor]])</f>
        <v>9115909</v>
      </c>
    </row>
    <row r="6" spans="1:14" ht="18" customHeight="1" x14ac:dyDescent="0.25">
      <c r="A6" s="1" t="s">
        <v>15</v>
      </c>
      <c r="B6" s="7">
        <v>47260</v>
      </c>
      <c r="C6" s="7">
        <v>242299</v>
      </c>
      <c r="D6" s="7">
        <v>89729</v>
      </c>
      <c r="E6" s="7">
        <v>30468</v>
      </c>
      <c r="F6" s="7">
        <v>648248</v>
      </c>
      <c r="G6" s="7">
        <v>356754</v>
      </c>
      <c r="H6" s="7">
        <v>331234</v>
      </c>
      <c r="I6" s="7">
        <v>27731</v>
      </c>
      <c r="J6" s="7">
        <v>137870</v>
      </c>
      <c r="K6" s="7">
        <v>117648</v>
      </c>
      <c r="L6" s="7">
        <v>80976</v>
      </c>
      <c r="M6" s="7">
        <v>72154</v>
      </c>
      <c r="N6" s="7">
        <f>SUM(Table2[[#This Row],[Janar]:[Dhjetor]])</f>
        <v>2182371</v>
      </c>
    </row>
    <row r="7" spans="1:14" ht="18" customHeight="1" x14ac:dyDescent="0.25">
      <c r="A7" s="1" t="s">
        <v>16</v>
      </c>
      <c r="B7" s="7">
        <v>14285</v>
      </c>
      <c r="C7" s="7">
        <v>13210</v>
      </c>
      <c r="D7" s="7">
        <v>35771</v>
      </c>
      <c r="E7" s="7">
        <v>38729</v>
      </c>
      <c r="F7" s="7">
        <v>476360</v>
      </c>
      <c r="G7" s="7">
        <v>437317</v>
      </c>
      <c r="H7" s="7">
        <v>213336</v>
      </c>
      <c r="I7" s="7">
        <v>62400</v>
      </c>
      <c r="J7" s="7">
        <v>55712</v>
      </c>
      <c r="K7" s="7">
        <v>21072</v>
      </c>
      <c r="L7" s="7">
        <v>77592</v>
      </c>
      <c r="M7" s="7">
        <v>54432</v>
      </c>
      <c r="N7" s="7">
        <f>SUM(Table2[[#This Row],[Janar]:[Dhjetor]])</f>
        <v>1500216</v>
      </c>
    </row>
    <row r="8" spans="1:14" ht="18" customHeight="1" x14ac:dyDescent="0.25">
      <c r="A8" s="1" t="s">
        <v>47</v>
      </c>
      <c r="B8" s="7"/>
      <c r="C8" s="7"/>
      <c r="D8" s="7"/>
      <c r="E8" s="7"/>
      <c r="F8" s="7">
        <v>60000</v>
      </c>
      <c r="G8" s="7"/>
      <c r="H8" s="7"/>
      <c r="I8" s="7"/>
      <c r="J8" s="7"/>
      <c r="K8" s="7"/>
      <c r="L8" s="7"/>
      <c r="M8" s="7"/>
      <c r="N8" s="7">
        <f>SUM(Table2[[#This Row],[Janar]:[Dhjetor]])</f>
        <v>60000</v>
      </c>
    </row>
    <row r="9" spans="1:14" ht="18" customHeight="1" x14ac:dyDescent="0.25">
      <c r="A9" s="1" t="s">
        <v>17</v>
      </c>
      <c r="B9" s="7">
        <v>288000</v>
      </c>
      <c r="C9" s="7">
        <v>0</v>
      </c>
      <c r="D9" s="7">
        <v>0</v>
      </c>
      <c r="E9" s="7">
        <v>96000</v>
      </c>
      <c r="F9" s="7">
        <v>12000</v>
      </c>
      <c r="G9" s="7">
        <v>0</v>
      </c>
      <c r="H9" s="7">
        <v>0</v>
      </c>
      <c r="I9" s="7">
        <v>0</v>
      </c>
      <c r="J9" s="7">
        <v>36000</v>
      </c>
      <c r="K9" s="7">
        <v>0</v>
      </c>
      <c r="L9" s="7">
        <v>12000</v>
      </c>
      <c r="M9" s="7">
        <v>12000</v>
      </c>
      <c r="N9" s="7">
        <f>SUM(Table2[[#This Row],[Janar]:[Dhjetor]])</f>
        <v>456000</v>
      </c>
    </row>
    <row r="10" spans="1:14" ht="18" customHeight="1" x14ac:dyDescent="0.25">
      <c r="A10" s="1" t="s">
        <v>18</v>
      </c>
      <c r="B10" s="7">
        <v>550000</v>
      </c>
      <c r="C10" s="7">
        <v>1149583</v>
      </c>
      <c r="D10" s="7">
        <v>410000</v>
      </c>
      <c r="E10" s="7">
        <v>841608</v>
      </c>
      <c r="F10" s="7">
        <v>25000</v>
      </c>
      <c r="G10" s="7">
        <v>550000</v>
      </c>
      <c r="H10" s="7">
        <v>50000</v>
      </c>
      <c r="I10" s="7">
        <v>623272</v>
      </c>
      <c r="J10" s="7">
        <v>303333</v>
      </c>
      <c r="K10" s="7">
        <v>23012</v>
      </c>
      <c r="L10" s="7">
        <v>0</v>
      </c>
      <c r="M10" s="7">
        <v>233333</v>
      </c>
      <c r="N10" s="7">
        <f>SUM(Table2[[#This Row],[Janar]:[Dhjetor]])</f>
        <v>4759141</v>
      </c>
    </row>
    <row r="11" spans="1:14" ht="18" customHeight="1" x14ac:dyDescent="0.25">
      <c r="A11" s="1" t="s">
        <v>14</v>
      </c>
      <c r="B11" s="7">
        <f>SUM('[1]fatura te arketuara 2022'!$R$5:$R$25)*1.2</f>
        <v>0</v>
      </c>
      <c r="C11" s="7"/>
      <c r="D11" s="7"/>
      <c r="E11" s="7"/>
      <c r="F11" s="7">
        <v>741667</v>
      </c>
      <c r="G11" s="7"/>
      <c r="H11" s="7">
        <v>416667</v>
      </c>
      <c r="I11" s="7">
        <v>1750000</v>
      </c>
      <c r="J11" s="7"/>
      <c r="K11" s="7"/>
      <c r="L11" s="7"/>
      <c r="M11" s="7">
        <v>1333333</v>
      </c>
      <c r="N11" s="7">
        <f>SUM(Table2[[#This Row],[Janar]:[Dhjetor]])</f>
        <v>4241667</v>
      </c>
    </row>
    <row r="12" spans="1:14" ht="18" customHeight="1" x14ac:dyDescent="0.25">
      <c r="A12" s="1" t="s">
        <v>19</v>
      </c>
      <c r="B12" s="7">
        <f>SUM('[1]fatura te arketuara 2022'!$S$5:$S$25)*1.2</f>
        <v>0</v>
      </c>
      <c r="C12" s="7"/>
      <c r="D12" s="7">
        <v>5204</v>
      </c>
      <c r="E12" s="7">
        <v>5004</v>
      </c>
      <c r="F12" s="7"/>
      <c r="G12" s="7"/>
      <c r="H12" s="7"/>
      <c r="I12" s="7">
        <v>3000</v>
      </c>
      <c r="J12" s="7"/>
      <c r="K12" s="7">
        <v>6000</v>
      </c>
      <c r="L12" s="7"/>
      <c r="M12" s="7"/>
      <c r="N12" s="7">
        <f>SUM(Table2[[#This Row],[Janar]:[Dhjetor]])</f>
        <v>19208</v>
      </c>
    </row>
    <row r="13" spans="1:14" ht="18" customHeight="1" x14ac:dyDescent="0.25">
      <c r="A13" s="1" t="s">
        <v>20</v>
      </c>
      <c r="B13" s="7">
        <v>523798</v>
      </c>
      <c r="C13" s="7">
        <v>83333</v>
      </c>
      <c r="D13" s="7">
        <v>0</v>
      </c>
      <c r="E13" s="7">
        <v>364620</v>
      </c>
      <c r="F13" s="7">
        <v>184688</v>
      </c>
      <c r="G13" s="7">
        <v>406950</v>
      </c>
      <c r="H13" s="7">
        <v>210600</v>
      </c>
      <c r="I13" s="7">
        <v>369780</v>
      </c>
      <c r="J13" s="7">
        <v>493400</v>
      </c>
      <c r="K13" s="7">
        <v>108550</v>
      </c>
      <c r="L13" s="7">
        <v>322928</v>
      </c>
      <c r="M13" s="7">
        <v>850938</v>
      </c>
      <c r="N13" s="7">
        <f>SUM(Table2[[#This Row],[Janar]:[Dhjetor]])</f>
        <v>3919585</v>
      </c>
    </row>
    <row r="14" spans="1:14" ht="18" customHeight="1" x14ac:dyDescent="0.25">
      <c r="A14" s="1" t="s">
        <v>21</v>
      </c>
      <c r="B14" s="7">
        <v>0</v>
      </c>
      <c r="C14" s="7">
        <v>0</v>
      </c>
      <c r="D14" s="7">
        <v>54000</v>
      </c>
      <c r="E14" s="7">
        <v>0</v>
      </c>
      <c r="F14" s="7">
        <v>3000</v>
      </c>
      <c r="G14" s="7">
        <v>6000</v>
      </c>
      <c r="H14" s="7">
        <v>25000</v>
      </c>
      <c r="I14" s="7">
        <v>12000</v>
      </c>
      <c r="J14" s="7">
        <v>36000</v>
      </c>
      <c r="K14" s="7">
        <v>18091</v>
      </c>
      <c r="L14" s="7">
        <v>45000</v>
      </c>
      <c r="M14" s="7">
        <v>9000</v>
      </c>
      <c r="N14" s="7">
        <f>SUM(Table2[[#This Row],[Janar]:[Dhjetor]])</f>
        <v>208091</v>
      </c>
    </row>
    <row r="15" spans="1:14" ht="18" customHeight="1" x14ac:dyDescent="0.25">
      <c r="A15" s="6" t="s">
        <v>48</v>
      </c>
      <c r="B15" s="7">
        <v>215999.40788999997</v>
      </c>
      <c r="C15" s="7">
        <v>441903.68018999998</v>
      </c>
      <c r="D15" s="7">
        <v>343157.51840999996</v>
      </c>
      <c r="E15" s="7">
        <v>240190.24616999997</v>
      </c>
      <c r="F15" s="7">
        <v>300153.07139999996</v>
      </c>
      <c r="G15" s="7">
        <v>206905.73840999999</v>
      </c>
      <c r="H15" s="7">
        <v>580805.21204999997</v>
      </c>
      <c r="I15" s="7">
        <v>250371.74042999998</v>
      </c>
      <c r="J15" s="7">
        <v>488965.02815999999</v>
      </c>
      <c r="K15" s="7">
        <v>26339.372219999997</v>
      </c>
      <c r="L15" s="7">
        <v>45346.748159999996</v>
      </c>
      <c r="M15" s="7">
        <v>1076717.9862599999</v>
      </c>
      <c r="N15" s="7">
        <f>SUM(Table2[[#This Row],[Janar]:[Dhjetor]])</f>
        <v>4216855.7497499995</v>
      </c>
    </row>
    <row r="16" spans="1:14" ht="18" customHeight="1" x14ac:dyDescent="0.25">
      <c r="A16" s="3" t="s">
        <v>23</v>
      </c>
      <c r="B16" s="5">
        <f t="shared" ref="B16:M16" si="1">+B17+B21+B32+B42</f>
        <v>422013.86274509801</v>
      </c>
      <c r="C16" s="5">
        <f t="shared" si="1"/>
        <v>422013.86274509801</v>
      </c>
      <c r="D16" s="5">
        <f t="shared" si="1"/>
        <v>422013.86274509801</v>
      </c>
      <c r="E16" s="5">
        <f t="shared" si="1"/>
        <v>462578.45098039211</v>
      </c>
      <c r="F16" s="5">
        <f t="shared" si="1"/>
        <v>462578.45098039211</v>
      </c>
      <c r="G16" s="5">
        <f t="shared" si="1"/>
        <v>462578.45098039211</v>
      </c>
      <c r="H16" s="5">
        <f t="shared" si="1"/>
        <v>462578.45098039211</v>
      </c>
      <c r="I16" s="5">
        <f t="shared" si="1"/>
        <v>462578.45098039211</v>
      </c>
      <c r="J16" s="5">
        <f t="shared" si="1"/>
        <v>462578.45098039211</v>
      </c>
      <c r="K16" s="5">
        <f t="shared" si="1"/>
        <v>462578.45098039211</v>
      </c>
      <c r="L16" s="5">
        <f t="shared" si="1"/>
        <v>462578.45098039211</v>
      </c>
      <c r="M16" s="5">
        <f t="shared" si="1"/>
        <v>462578.45098039211</v>
      </c>
      <c r="N16" s="5">
        <f>SUM(B16:M16)</f>
        <v>5429247.6470588241</v>
      </c>
    </row>
    <row r="17" spans="1:14" ht="18" customHeight="1" x14ac:dyDescent="0.25">
      <c r="A17" s="2" t="s">
        <v>22</v>
      </c>
      <c r="B17" s="8">
        <f>+B18+B19</f>
        <v>305298</v>
      </c>
      <c r="C17" s="8">
        <f t="shared" ref="C17:M17" si="2">+C18+C19</f>
        <v>305298</v>
      </c>
      <c r="D17" s="8">
        <f t="shared" si="2"/>
        <v>305298</v>
      </c>
      <c r="E17" s="8">
        <f t="shared" si="2"/>
        <v>328392</v>
      </c>
      <c r="F17" s="8">
        <f t="shared" si="2"/>
        <v>328392</v>
      </c>
      <c r="G17" s="8">
        <f t="shared" si="2"/>
        <v>328392</v>
      </c>
      <c r="H17" s="8">
        <f t="shared" si="2"/>
        <v>328392</v>
      </c>
      <c r="I17" s="8">
        <f t="shared" si="2"/>
        <v>328392</v>
      </c>
      <c r="J17" s="8">
        <f>+J18+J19</f>
        <v>328392</v>
      </c>
      <c r="K17" s="8">
        <f>+K18+K19</f>
        <v>328392</v>
      </c>
      <c r="L17" s="8">
        <f>+L18+L19</f>
        <v>328392</v>
      </c>
      <c r="M17" s="8">
        <f t="shared" si="2"/>
        <v>328392</v>
      </c>
      <c r="N17" s="8">
        <f>SUM(B17:M17)</f>
        <v>3871422</v>
      </c>
    </row>
    <row r="18" spans="1:14" ht="18" customHeight="1" x14ac:dyDescent="0.25">
      <c r="A18" s="6" t="s">
        <v>24</v>
      </c>
      <c r="B18" s="7">
        <v>210000</v>
      </c>
      <c r="C18" s="7">
        <v>210000</v>
      </c>
      <c r="D18" s="7">
        <v>210000</v>
      </c>
      <c r="E18" s="7">
        <v>225000</v>
      </c>
      <c r="F18" s="7">
        <v>225000</v>
      </c>
      <c r="G18" s="7">
        <v>225000</v>
      </c>
      <c r="H18" s="7">
        <v>225000</v>
      </c>
      <c r="I18" s="7">
        <v>225000</v>
      </c>
      <c r="J18" s="7">
        <v>225000</v>
      </c>
      <c r="K18" s="7">
        <v>225000</v>
      </c>
      <c r="L18" s="7">
        <v>225000</v>
      </c>
      <c r="M18" s="7">
        <v>225000</v>
      </c>
      <c r="N18" s="7"/>
    </row>
    <row r="19" spans="1:14" ht="18" customHeight="1" x14ac:dyDescent="0.25">
      <c r="A19" s="6" t="s">
        <v>25</v>
      </c>
      <c r="B19" s="7">
        <v>95298</v>
      </c>
      <c r="C19" s="7">
        <v>95298</v>
      </c>
      <c r="D19" s="7">
        <v>95298</v>
      </c>
      <c r="E19" s="7">
        <v>103392</v>
      </c>
      <c r="F19" s="7">
        <v>103392</v>
      </c>
      <c r="G19" s="7">
        <v>103392</v>
      </c>
      <c r="H19" s="7">
        <v>103392</v>
      </c>
      <c r="I19" s="7">
        <v>103392</v>
      </c>
      <c r="J19" s="7">
        <v>103392</v>
      </c>
      <c r="K19" s="7">
        <v>103392</v>
      </c>
      <c r="L19" s="7">
        <v>103392</v>
      </c>
      <c r="M19" s="7">
        <v>103392</v>
      </c>
      <c r="N19" s="7"/>
    </row>
    <row r="20" spans="1:14" ht="18" customHeight="1" x14ac:dyDescent="0.25"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</row>
    <row r="21" spans="1:14" ht="18" customHeight="1" x14ac:dyDescent="0.25">
      <c r="A21" s="2" t="s">
        <v>26</v>
      </c>
      <c r="B21" s="8">
        <f>SUM(B22:B30)</f>
        <v>59033.529411764706</v>
      </c>
      <c r="C21" s="8">
        <f t="shared" ref="C21:M21" si="3">SUM(C22:C30)</f>
        <v>59033.529411764706</v>
      </c>
      <c r="D21" s="8">
        <f t="shared" si="3"/>
        <v>59033.529411764706</v>
      </c>
      <c r="E21" s="8">
        <f t="shared" si="3"/>
        <v>71504.117647058825</v>
      </c>
      <c r="F21" s="8">
        <f t="shared" si="3"/>
        <v>71504.117647058825</v>
      </c>
      <c r="G21" s="8">
        <f t="shared" si="3"/>
        <v>71504.117647058825</v>
      </c>
      <c r="H21" s="8">
        <f t="shared" si="3"/>
        <v>71504.117647058825</v>
      </c>
      <c r="I21" s="8">
        <f t="shared" si="3"/>
        <v>71504.117647058825</v>
      </c>
      <c r="J21" s="8">
        <f t="shared" si="3"/>
        <v>71504.117647058825</v>
      </c>
      <c r="K21" s="8">
        <f t="shared" si="3"/>
        <v>71504.117647058825</v>
      </c>
      <c r="L21" s="8">
        <f t="shared" si="3"/>
        <v>71504.117647058825</v>
      </c>
      <c r="M21" s="8">
        <f t="shared" si="3"/>
        <v>71504.117647058825</v>
      </c>
      <c r="N21" s="8">
        <f>SUM(B21:M21)</f>
        <v>820637.64705882338</v>
      </c>
    </row>
    <row r="22" spans="1:14" ht="18" customHeight="1" x14ac:dyDescent="0.25">
      <c r="A22" s="6" t="s">
        <v>27</v>
      </c>
      <c r="B22" s="7">
        <f>200*106/0.85</f>
        <v>24941.176470588234</v>
      </c>
      <c r="C22" s="7">
        <f>200*106/0.85</f>
        <v>24941.176470588234</v>
      </c>
      <c r="D22" s="7">
        <f>200*106/0.85</f>
        <v>24941.176470588234</v>
      </c>
      <c r="E22" s="7">
        <f>300*106/0.85</f>
        <v>37411.764705882357</v>
      </c>
      <c r="F22" s="7">
        <f t="shared" ref="F22:M22" si="4">300*106/0.85</f>
        <v>37411.764705882357</v>
      </c>
      <c r="G22" s="7">
        <f t="shared" si="4"/>
        <v>37411.764705882357</v>
      </c>
      <c r="H22" s="7">
        <f t="shared" si="4"/>
        <v>37411.764705882357</v>
      </c>
      <c r="I22" s="7">
        <f t="shared" si="4"/>
        <v>37411.764705882357</v>
      </c>
      <c r="J22" s="7">
        <f t="shared" si="4"/>
        <v>37411.764705882357</v>
      </c>
      <c r="K22" s="7">
        <f t="shared" si="4"/>
        <v>37411.764705882357</v>
      </c>
      <c r="L22" s="7">
        <f t="shared" si="4"/>
        <v>37411.764705882357</v>
      </c>
      <c r="M22" s="7">
        <f t="shared" si="4"/>
        <v>37411.764705882357</v>
      </c>
      <c r="N22" s="7"/>
    </row>
    <row r="23" spans="1:14" ht="18" customHeight="1" x14ac:dyDescent="0.25">
      <c r="A23" s="6" t="s">
        <v>43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</row>
    <row r="24" spans="1:14" ht="18" customHeight="1" x14ac:dyDescent="0.25">
      <c r="A24" s="6" t="s">
        <v>28</v>
      </c>
      <c r="B24" s="7">
        <v>9800</v>
      </c>
      <c r="C24" s="7">
        <v>9800</v>
      </c>
      <c r="D24" s="7">
        <v>9800</v>
      </c>
      <c r="E24" s="7">
        <v>9800</v>
      </c>
      <c r="F24" s="7">
        <v>9800</v>
      </c>
      <c r="G24" s="7">
        <v>9800</v>
      </c>
      <c r="H24" s="7">
        <v>9800</v>
      </c>
      <c r="I24" s="7">
        <v>9800</v>
      </c>
      <c r="J24" s="7">
        <v>9800</v>
      </c>
      <c r="K24" s="7">
        <v>9800</v>
      </c>
      <c r="L24" s="7">
        <v>9800</v>
      </c>
      <c r="M24" s="7">
        <v>9800</v>
      </c>
      <c r="N24" s="7"/>
    </row>
    <row r="25" spans="1:14" ht="18" customHeight="1" x14ac:dyDescent="0.25">
      <c r="A25" s="6" t="s">
        <v>33</v>
      </c>
      <c r="B25" s="7">
        <v>1910</v>
      </c>
      <c r="C25" s="7">
        <v>1910</v>
      </c>
      <c r="D25" s="7">
        <v>1910</v>
      </c>
      <c r="E25" s="7">
        <v>1910</v>
      </c>
      <c r="F25" s="7">
        <v>1910</v>
      </c>
      <c r="G25" s="7">
        <v>1910</v>
      </c>
      <c r="H25" s="7">
        <v>1910</v>
      </c>
      <c r="I25" s="7">
        <v>1910</v>
      </c>
      <c r="J25" s="7">
        <v>1910</v>
      </c>
      <c r="K25" s="7">
        <v>1910</v>
      </c>
      <c r="L25" s="7">
        <v>1910</v>
      </c>
      <c r="M25" s="7">
        <v>1910</v>
      </c>
      <c r="N25" s="7"/>
    </row>
    <row r="26" spans="1:14" ht="18" customHeight="1" x14ac:dyDescent="0.25">
      <c r="A26" s="6" t="s">
        <v>34</v>
      </c>
      <c r="B26" s="7">
        <v>5500</v>
      </c>
      <c r="C26" s="7">
        <v>5500</v>
      </c>
      <c r="D26" s="7">
        <v>5500</v>
      </c>
      <c r="E26" s="7">
        <v>5500</v>
      </c>
      <c r="F26" s="7">
        <v>5500</v>
      </c>
      <c r="G26" s="7">
        <v>5500</v>
      </c>
      <c r="H26" s="7">
        <v>5500</v>
      </c>
      <c r="I26" s="7">
        <v>5500</v>
      </c>
      <c r="J26" s="7">
        <v>5500</v>
      </c>
      <c r="K26" s="7">
        <v>5500</v>
      </c>
      <c r="L26" s="7">
        <v>5500</v>
      </c>
      <c r="M26" s="7">
        <v>5500</v>
      </c>
      <c r="N26" s="7"/>
    </row>
    <row r="27" spans="1:14" ht="18" customHeight="1" x14ac:dyDescent="0.25">
      <c r="A27" s="6" t="s">
        <v>31</v>
      </c>
      <c r="B27" s="7">
        <f>5000/0.85</f>
        <v>5882.3529411764712</v>
      </c>
      <c r="C27" s="7">
        <f t="shared" ref="C27:M27" si="5">5000/0.85</f>
        <v>5882.3529411764712</v>
      </c>
      <c r="D27" s="7">
        <f t="shared" si="5"/>
        <v>5882.3529411764712</v>
      </c>
      <c r="E27" s="7">
        <f t="shared" si="5"/>
        <v>5882.3529411764712</v>
      </c>
      <c r="F27" s="7">
        <f t="shared" si="5"/>
        <v>5882.3529411764712</v>
      </c>
      <c r="G27" s="7">
        <f t="shared" si="5"/>
        <v>5882.3529411764712</v>
      </c>
      <c r="H27" s="7">
        <f t="shared" si="5"/>
        <v>5882.3529411764712</v>
      </c>
      <c r="I27" s="7">
        <f t="shared" si="5"/>
        <v>5882.3529411764712</v>
      </c>
      <c r="J27" s="7">
        <f t="shared" si="5"/>
        <v>5882.3529411764712</v>
      </c>
      <c r="K27" s="7">
        <f t="shared" si="5"/>
        <v>5882.3529411764712</v>
      </c>
      <c r="L27" s="7">
        <f t="shared" si="5"/>
        <v>5882.3529411764712</v>
      </c>
      <c r="M27" s="7">
        <f t="shared" si="5"/>
        <v>5882.3529411764712</v>
      </c>
      <c r="N27" s="7"/>
    </row>
    <row r="28" spans="1:14" ht="18" customHeight="1" x14ac:dyDescent="0.25">
      <c r="A28" s="6" t="s">
        <v>29</v>
      </c>
      <c r="B28" s="7">
        <f>2000+4500</f>
        <v>6500</v>
      </c>
      <c r="C28" s="7">
        <f t="shared" ref="C28:M28" si="6">2000+4500</f>
        <v>6500</v>
      </c>
      <c r="D28" s="7">
        <f t="shared" si="6"/>
        <v>6500</v>
      </c>
      <c r="E28" s="7">
        <f t="shared" si="6"/>
        <v>6500</v>
      </c>
      <c r="F28" s="7">
        <f t="shared" si="6"/>
        <v>6500</v>
      </c>
      <c r="G28" s="7">
        <f t="shared" si="6"/>
        <v>6500</v>
      </c>
      <c r="H28" s="7">
        <f t="shared" si="6"/>
        <v>6500</v>
      </c>
      <c r="I28" s="7">
        <f t="shared" si="6"/>
        <v>6500</v>
      </c>
      <c r="J28" s="7">
        <f t="shared" si="6"/>
        <v>6500</v>
      </c>
      <c r="K28" s="7">
        <f t="shared" si="6"/>
        <v>6500</v>
      </c>
      <c r="L28" s="7">
        <f t="shared" si="6"/>
        <v>6500</v>
      </c>
      <c r="M28" s="7">
        <f t="shared" si="6"/>
        <v>6500</v>
      </c>
      <c r="N28" s="7"/>
    </row>
    <row r="29" spans="1:14" ht="18" customHeight="1" x14ac:dyDescent="0.25">
      <c r="A29" s="6" t="s">
        <v>30</v>
      </c>
      <c r="B29" s="7">
        <v>2500</v>
      </c>
      <c r="C29" s="7">
        <v>2500</v>
      </c>
      <c r="D29" s="7">
        <v>2500</v>
      </c>
      <c r="E29" s="7">
        <v>2500</v>
      </c>
      <c r="F29" s="7">
        <v>2500</v>
      </c>
      <c r="G29" s="7">
        <v>2500</v>
      </c>
      <c r="H29" s="7">
        <v>2500</v>
      </c>
      <c r="I29" s="7">
        <v>2500</v>
      </c>
      <c r="J29" s="7">
        <v>2500</v>
      </c>
      <c r="K29" s="7">
        <v>2500</v>
      </c>
      <c r="L29" s="7">
        <v>2500</v>
      </c>
      <c r="M29" s="7">
        <v>2500</v>
      </c>
      <c r="N29" s="7"/>
    </row>
    <row r="30" spans="1:14" ht="18" customHeight="1" x14ac:dyDescent="0.25">
      <c r="A30" s="6" t="s">
        <v>46</v>
      </c>
      <c r="B30" s="7">
        <v>2000</v>
      </c>
      <c r="C30" s="7">
        <v>2000</v>
      </c>
      <c r="D30" s="7">
        <v>2000</v>
      </c>
      <c r="E30" s="7">
        <v>2000</v>
      </c>
      <c r="F30" s="7">
        <v>2000</v>
      </c>
      <c r="G30" s="7">
        <v>2000</v>
      </c>
      <c r="H30" s="7">
        <v>2000</v>
      </c>
      <c r="I30" s="7">
        <v>2000</v>
      </c>
      <c r="J30" s="7">
        <v>2000</v>
      </c>
      <c r="K30" s="7">
        <v>2000</v>
      </c>
      <c r="L30" s="7">
        <v>2000</v>
      </c>
      <c r="M30" s="7">
        <v>2000</v>
      </c>
      <c r="N30" s="7"/>
    </row>
    <row r="31" spans="1:14" ht="18" customHeight="1" x14ac:dyDescent="0.25"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</row>
    <row r="32" spans="1:14" ht="18" customHeight="1" x14ac:dyDescent="0.25">
      <c r="A32" s="2" t="s">
        <v>32</v>
      </c>
      <c r="B32" s="8">
        <f t="shared" ref="B32:M32" si="7">SUM(B33:B40)</f>
        <v>55500</v>
      </c>
      <c r="C32" s="8">
        <f t="shared" si="7"/>
        <v>55500</v>
      </c>
      <c r="D32" s="8">
        <f t="shared" si="7"/>
        <v>55500</v>
      </c>
      <c r="E32" s="8">
        <f t="shared" si="7"/>
        <v>60500</v>
      </c>
      <c r="F32" s="8">
        <f t="shared" si="7"/>
        <v>60500</v>
      </c>
      <c r="G32" s="8">
        <f t="shared" si="7"/>
        <v>60500</v>
      </c>
      <c r="H32" s="8">
        <f t="shared" si="7"/>
        <v>60500</v>
      </c>
      <c r="I32" s="8">
        <f t="shared" si="7"/>
        <v>60500</v>
      </c>
      <c r="J32" s="8">
        <f t="shared" si="7"/>
        <v>60500</v>
      </c>
      <c r="K32" s="8">
        <f t="shared" si="7"/>
        <v>60500</v>
      </c>
      <c r="L32" s="8">
        <f t="shared" si="7"/>
        <v>60500</v>
      </c>
      <c r="M32" s="8">
        <f t="shared" si="7"/>
        <v>60500</v>
      </c>
      <c r="N32" s="8">
        <f>SUM(B32:M32)</f>
        <v>711000</v>
      </c>
    </row>
    <row r="33" spans="1:14" ht="18" customHeight="1" x14ac:dyDescent="0.25">
      <c r="A33" s="6" t="s">
        <v>38</v>
      </c>
      <c r="B33" s="7">
        <v>500</v>
      </c>
      <c r="C33" s="7">
        <v>500</v>
      </c>
      <c r="D33" s="7">
        <v>500</v>
      </c>
      <c r="E33" s="7">
        <v>500</v>
      </c>
      <c r="F33" s="7">
        <v>500</v>
      </c>
      <c r="G33" s="7">
        <v>500</v>
      </c>
      <c r="H33" s="7">
        <v>500</v>
      </c>
      <c r="I33" s="7">
        <v>500</v>
      </c>
      <c r="J33" s="7">
        <v>500</v>
      </c>
      <c r="K33" s="7">
        <v>500</v>
      </c>
      <c r="L33" s="7">
        <v>500</v>
      </c>
      <c r="M33" s="7">
        <v>500</v>
      </c>
      <c r="N33" s="7"/>
    </row>
    <row r="34" spans="1:14" ht="18" customHeight="1" x14ac:dyDescent="0.25">
      <c r="A34" s="6" t="s">
        <v>37</v>
      </c>
      <c r="B34" s="7">
        <v>4000</v>
      </c>
      <c r="C34" s="7">
        <v>4000</v>
      </c>
      <c r="D34" s="7">
        <v>4000</v>
      </c>
      <c r="E34" s="7">
        <v>4000</v>
      </c>
      <c r="F34" s="7">
        <v>4000</v>
      </c>
      <c r="G34" s="7">
        <v>4000</v>
      </c>
      <c r="H34" s="7">
        <v>4000</v>
      </c>
      <c r="I34" s="7">
        <v>4000</v>
      </c>
      <c r="J34" s="7">
        <v>4000</v>
      </c>
      <c r="K34" s="7">
        <v>4000</v>
      </c>
      <c r="L34" s="7">
        <v>4000</v>
      </c>
      <c r="M34" s="7">
        <v>4000</v>
      </c>
      <c r="N34" s="7"/>
    </row>
    <row r="35" spans="1:14" ht="18" customHeight="1" x14ac:dyDescent="0.25">
      <c r="A35" s="6" t="s">
        <v>39</v>
      </c>
      <c r="B35" s="7">
        <v>30000</v>
      </c>
      <c r="C35" s="7">
        <v>30000</v>
      </c>
      <c r="D35" s="7">
        <v>30000</v>
      </c>
      <c r="E35" s="7">
        <v>35000</v>
      </c>
      <c r="F35" s="7">
        <v>35000</v>
      </c>
      <c r="G35" s="7">
        <v>35000</v>
      </c>
      <c r="H35" s="7">
        <v>35000</v>
      </c>
      <c r="I35" s="7">
        <v>35000</v>
      </c>
      <c r="J35" s="7">
        <v>35000</v>
      </c>
      <c r="K35" s="7">
        <v>35000</v>
      </c>
      <c r="L35" s="7">
        <v>35000</v>
      </c>
      <c r="M35" s="7">
        <v>35000</v>
      </c>
      <c r="N35" s="7"/>
    </row>
    <row r="36" spans="1:14" ht="18" customHeight="1" x14ac:dyDescent="0.25">
      <c r="A36" s="6" t="s">
        <v>45</v>
      </c>
      <c r="B36" s="7">
        <f>(22000+80000)/12</f>
        <v>8500</v>
      </c>
      <c r="C36" s="7">
        <f t="shared" ref="C36:M36" si="8">(22000+80000)/12</f>
        <v>8500</v>
      </c>
      <c r="D36" s="7">
        <f t="shared" si="8"/>
        <v>8500</v>
      </c>
      <c r="E36" s="7">
        <f t="shared" si="8"/>
        <v>8500</v>
      </c>
      <c r="F36" s="7">
        <f t="shared" si="8"/>
        <v>8500</v>
      </c>
      <c r="G36" s="7">
        <f t="shared" si="8"/>
        <v>8500</v>
      </c>
      <c r="H36" s="7">
        <f t="shared" si="8"/>
        <v>8500</v>
      </c>
      <c r="I36" s="7">
        <f t="shared" si="8"/>
        <v>8500</v>
      </c>
      <c r="J36" s="7">
        <f t="shared" si="8"/>
        <v>8500</v>
      </c>
      <c r="K36" s="7">
        <f t="shared" si="8"/>
        <v>8500</v>
      </c>
      <c r="L36" s="7">
        <f t="shared" si="8"/>
        <v>8500</v>
      </c>
      <c r="M36" s="7">
        <f t="shared" si="8"/>
        <v>8500</v>
      </c>
      <c r="N36" s="7"/>
    </row>
    <row r="37" spans="1:14" ht="18" customHeight="1" x14ac:dyDescent="0.25">
      <c r="A37" s="9" t="s">
        <v>50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</row>
    <row r="38" spans="1:14" ht="18" customHeight="1" x14ac:dyDescent="0.25">
      <c r="A38" s="9" t="s">
        <v>51</v>
      </c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</row>
    <row r="39" spans="1:14" ht="18" customHeight="1" x14ac:dyDescent="0.25">
      <c r="A39" s="9" t="s">
        <v>52</v>
      </c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</row>
    <row r="40" spans="1:14" ht="18" customHeight="1" x14ac:dyDescent="0.25">
      <c r="A40" s="6" t="s">
        <v>44</v>
      </c>
      <c r="B40" s="7">
        <v>12500</v>
      </c>
      <c r="C40" s="7">
        <v>12500</v>
      </c>
      <c r="D40" s="7">
        <v>12500</v>
      </c>
      <c r="E40" s="7">
        <v>12500</v>
      </c>
      <c r="F40" s="7">
        <v>12500</v>
      </c>
      <c r="G40" s="7">
        <v>12500</v>
      </c>
      <c r="H40" s="7">
        <v>12500</v>
      </c>
      <c r="I40" s="7">
        <v>12500</v>
      </c>
      <c r="J40" s="7">
        <v>12500</v>
      </c>
      <c r="K40" s="7">
        <v>12500</v>
      </c>
      <c r="L40" s="7">
        <v>12500</v>
      </c>
      <c r="M40" s="7">
        <v>12500</v>
      </c>
      <c r="N40" s="7"/>
    </row>
    <row r="41" spans="1:14" ht="18" customHeight="1" x14ac:dyDescent="0.25"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</row>
    <row r="42" spans="1:14" ht="18" customHeight="1" x14ac:dyDescent="0.25">
      <c r="A42" s="2" t="s">
        <v>35</v>
      </c>
      <c r="B42" s="8">
        <f>B44+B43</f>
        <v>2182.3333333333335</v>
      </c>
      <c r="C42" s="8">
        <f t="shared" ref="C42:M42" si="9">C44+C43</f>
        <v>2182.3333333333335</v>
      </c>
      <c r="D42" s="8">
        <f t="shared" si="9"/>
        <v>2182.3333333333335</v>
      </c>
      <c r="E42" s="8">
        <f t="shared" si="9"/>
        <v>2182.3333333333335</v>
      </c>
      <c r="F42" s="8">
        <f t="shared" si="9"/>
        <v>2182.3333333333335</v>
      </c>
      <c r="G42" s="8">
        <f t="shared" si="9"/>
        <v>2182.3333333333335</v>
      </c>
      <c r="H42" s="8">
        <f t="shared" si="9"/>
        <v>2182.3333333333335</v>
      </c>
      <c r="I42" s="8">
        <f t="shared" si="9"/>
        <v>2182.3333333333335</v>
      </c>
      <c r="J42" s="8">
        <f t="shared" si="9"/>
        <v>2182.3333333333335</v>
      </c>
      <c r="K42" s="8">
        <f t="shared" si="9"/>
        <v>2182.3333333333335</v>
      </c>
      <c r="L42" s="8">
        <f t="shared" si="9"/>
        <v>2182.3333333333335</v>
      </c>
      <c r="M42" s="8">
        <f t="shared" si="9"/>
        <v>2182.3333333333335</v>
      </c>
      <c r="N42" s="8">
        <f>SUM(Table2[[#This Row],[Janar]:[Dhjetor]])</f>
        <v>26187.999999999996</v>
      </c>
    </row>
    <row r="43" spans="1:14" ht="18" customHeight="1" x14ac:dyDescent="0.25">
      <c r="A43" s="6" t="s">
        <v>42</v>
      </c>
      <c r="B43" s="7">
        <v>932.33333333333337</v>
      </c>
      <c r="C43" s="7">
        <v>932.33333333333337</v>
      </c>
      <c r="D43" s="7">
        <v>932.33333333333337</v>
      </c>
      <c r="E43" s="7">
        <v>932.33333333333337</v>
      </c>
      <c r="F43" s="7">
        <v>932.33333333333337</v>
      </c>
      <c r="G43" s="7">
        <v>932.33333333333337</v>
      </c>
      <c r="H43" s="7">
        <v>932.33333333333337</v>
      </c>
      <c r="I43" s="7">
        <v>932.33333333333337</v>
      </c>
      <c r="J43" s="7">
        <v>932.33333333333337</v>
      </c>
      <c r="K43" s="7">
        <v>932.33333333333337</v>
      </c>
      <c r="L43" s="7">
        <v>932.33333333333337</v>
      </c>
      <c r="M43" s="7">
        <v>932.33333333333337</v>
      </c>
      <c r="N43" s="7"/>
    </row>
    <row r="44" spans="1:14" ht="18" customHeight="1" x14ac:dyDescent="0.25">
      <c r="A44" s="6" t="s">
        <v>36</v>
      </c>
      <c r="B44" s="7">
        <v>1250</v>
      </c>
      <c r="C44" s="7">
        <v>1250</v>
      </c>
      <c r="D44" s="7">
        <v>1250</v>
      </c>
      <c r="E44" s="7">
        <v>1250</v>
      </c>
      <c r="F44" s="7">
        <v>1250</v>
      </c>
      <c r="G44" s="7">
        <v>1250</v>
      </c>
      <c r="H44" s="7">
        <v>1250</v>
      </c>
      <c r="I44" s="7">
        <v>1250</v>
      </c>
      <c r="J44" s="7">
        <v>1250</v>
      </c>
      <c r="K44" s="7">
        <v>1250</v>
      </c>
      <c r="L44" s="7">
        <v>1250</v>
      </c>
      <c r="M44" s="7">
        <v>1250</v>
      </c>
      <c r="N44" s="7"/>
    </row>
    <row r="46" spans="1:14" ht="18" customHeight="1" x14ac:dyDescent="0.25">
      <c r="A46" s="15" t="s">
        <v>53</v>
      </c>
      <c r="B46" s="16">
        <f>+B3*1.2</f>
        <v>3337210.089468</v>
      </c>
      <c r="C46" s="16">
        <f t="shared" ref="C46:M46" si="10">+C3*1.2</f>
        <v>6827451.2162279999</v>
      </c>
      <c r="D46" s="16">
        <f t="shared" si="10"/>
        <v>5301814.2220919998</v>
      </c>
      <c r="E46" s="16">
        <f t="shared" si="10"/>
        <v>3710960.6954040001</v>
      </c>
      <c r="F46" s="16">
        <f t="shared" si="10"/>
        <v>4637391.6856799992</v>
      </c>
      <c r="G46" s="16">
        <f t="shared" si="10"/>
        <v>3196712.0860919994</v>
      </c>
      <c r="H46" s="16">
        <f t="shared" si="10"/>
        <v>8973492.2544599995</v>
      </c>
      <c r="I46" s="16">
        <f t="shared" si="10"/>
        <v>3868265.6885159994</v>
      </c>
      <c r="J46" s="16">
        <f t="shared" si="10"/>
        <v>7554553.2337919995</v>
      </c>
      <c r="K46" s="16">
        <f t="shared" si="10"/>
        <v>406945.646664</v>
      </c>
      <c r="L46" s="16">
        <f t="shared" si="10"/>
        <v>700611.29779199988</v>
      </c>
      <c r="M46" s="16">
        <f t="shared" si="10"/>
        <v>16635388.783512</v>
      </c>
      <c r="N46" s="16">
        <f>SUM(B46:M46)</f>
        <v>65150796.899700001</v>
      </c>
    </row>
    <row r="48" spans="1:14" ht="18" customHeight="1" x14ac:dyDescent="0.25"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</row>
    <row r="50" spans="2:14" ht="18" customHeight="1" x14ac:dyDescent="0.25"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</row>
    <row r="51" spans="2:14" ht="18" customHeight="1" x14ac:dyDescent="0.25"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</row>
    <row r="55" spans="2:14" ht="18" customHeight="1" x14ac:dyDescent="0.25">
      <c r="N55" s="10"/>
    </row>
    <row r="57" spans="2:14" ht="18" customHeight="1" x14ac:dyDescent="0.25">
      <c r="N57" s="14"/>
    </row>
  </sheetData>
  <pageMargins left="0.25" right="0.25" top="0.18" bottom="0.17" header="0.17" footer="0.17"/>
  <pageSetup scale="55" orientation="landscape" r:id="rId1"/>
  <legacy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Planifikimi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2023-05-16T12:22:24Z</cp:lastPrinted>
  <dcterms:created xsi:type="dcterms:W3CDTF">2015-06-05T18:17:20Z</dcterms:created>
  <dcterms:modified xsi:type="dcterms:W3CDTF">2023-05-17T09:44:41Z</dcterms:modified>
</cp:coreProperties>
</file>